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alori Contract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<sst xmlns="http://schemas.openxmlformats.org/spreadsheetml/2006/main" count="24" uniqueCount="17">
  <si>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LUNA</t>
  </si>
  <si>
    <t>ANCA MED</t>
  </si>
  <si>
    <t>BROTAC</t>
  </si>
  <si>
    <t>Vital</t>
  </si>
  <si>
    <t>SPITAL CL</t>
  </si>
  <si>
    <t>RECUPANA</t>
  </si>
  <si>
    <t>TOTAL</t>
  </si>
  <si>
    <t>contractat</t>
  </si>
  <si>
    <t>Spitalul Oltenita</t>
  </si>
  <si>
    <t>TRIM I 2021</t>
  </si>
  <si>
    <t>TRIM II 2021</t>
  </si>
  <si>
    <t>TRIM III 2021</t>
  </si>
  <si>
    <t>nov 2021</t>
  </si>
  <si>
    <t>TRIM IV 2021</t>
  </si>
  <si>
    <t>TOT AN 2021</t>
  </si>
  <si>
    <t>VALI BALMECU</t>
  </si>
  <si>
    <t>Valori contracte Recuperare medicală An 2021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</si>
</sst>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174" fontId="0" fillId="34" borderId="11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34" borderId="13" xfId="0" applyNumberFormat="1" applyFont="1" applyFill="1" applyBorder="1" applyAlignment="1">
      <alignment horizontal="center"/>
    </xf>
    <xf numFmtId="174" fontId="0" fillId="34" borderId="13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34" borderId="14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2.140625" style="0" customWidth="1"/>
    <col min="3" max="3" width="10.8515625" style="0" customWidth="1"/>
    <col min="4" max="4" width="10.140625" style="0" customWidth="1"/>
    <col min="5" max="5" width="10.00390625" style="0" customWidth="1"/>
    <col min="6" max="6" width="10.140625" style="0" customWidth="1"/>
    <col min="7" max="7" width="12.57421875" style="0" customWidth="1"/>
    <col min="8" max="8" width="11.57421875" style="0" customWidth="1"/>
    <col min="9" max="9" width="11.7109375" style="0" customWidth="1"/>
  </cols>
  <sheetData>
    <row r="1" ht="12.75">
      <c r="A1" s="1"/>
    </row>
    <row r="2" spans="1:2" ht="12.75">
      <c r="A2" s="1"/>
      <c r="B2" t="s">
        <v>16</v>
      </c>
    </row>
    <row r="3" ht="12.75">
      <c r="A3" s="1"/>
    </row>
    <row r="4" spans="1:9" ht="22.5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8</v>
      </c>
      <c r="H4" s="9" t="s">
        <v>15</v>
      </c>
      <c r="I4" s="10" t="s">
        <v>6</v>
      </c>
    </row>
    <row r="5" spans="1:9" ht="12.75">
      <c r="A5" s="11"/>
      <c r="B5" s="7" t="s">
        <v>7</v>
      </c>
      <c r="C5" s="7" t="s">
        <v>7</v>
      </c>
      <c r="D5" s="7" t="s">
        <v>7</v>
      </c>
      <c r="E5" s="7" t="s">
        <v>7</v>
      </c>
      <c r="F5" s="7" t="s">
        <v>7</v>
      </c>
      <c r="G5" s="7" t="s">
        <v>7</v>
      </c>
      <c r="H5" s="7" t="s">
        <v>7</v>
      </c>
      <c r="I5" s="7" t="s">
        <v>7</v>
      </c>
    </row>
    <row r="6" spans="1:9" ht="12.75">
      <c r="A6" s="12">
        <v>44197</v>
      </c>
      <c r="B6" s="5">
        <v>19822</v>
      </c>
      <c r="C6" s="5">
        <v>33156</v>
      </c>
      <c r="D6" s="5">
        <v>28476</v>
      </c>
      <c r="E6" s="5">
        <v>9876</v>
      </c>
      <c r="F6" s="5">
        <v>37708</v>
      </c>
      <c r="G6" s="5">
        <v>0</v>
      </c>
      <c r="H6" s="4">
        <v>0</v>
      </c>
      <c r="I6" s="6">
        <f>B6+C6+D6+E6+F6+G6+H6</f>
        <v>129038</v>
      </c>
    </row>
    <row r="7" spans="1:9" ht="12.75">
      <c r="A7" s="12">
        <v>44228</v>
      </c>
      <c r="B7" s="4">
        <v>21854</v>
      </c>
      <c r="C7" s="4">
        <v>42530</v>
      </c>
      <c r="D7" s="4">
        <v>30662</v>
      </c>
      <c r="E7" s="4">
        <v>14050</v>
      </c>
      <c r="F7" s="4">
        <v>41516</v>
      </c>
      <c r="G7" s="4">
        <v>0</v>
      </c>
      <c r="H7" s="4">
        <v>0</v>
      </c>
      <c r="I7" s="6">
        <f>B7+C7+D7+E7+F7+G7+H7</f>
        <v>150612</v>
      </c>
    </row>
    <row r="8" spans="1:9" ht="12.75">
      <c r="A8" s="12">
        <v>44256</v>
      </c>
      <c r="B8" s="4">
        <v>24204</v>
      </c>
      <c r="C8" s="4">
        <v>57432</v>
      </c>
      <c r="D8" s="4">
        <v>29514</v>
      </c>
      <c r="E8" s="4">
        <v>11498</v>
      </c>
      <c r="F8" s="4">
        <v>60532</v>
      </c>
      <c r="G8" s="4">
        <v>0</v>
      </c>
      <c r="H8" s="4">
        <v>0</v>
      </c>
      <c r="I8" s="6">
        <f>B8+C8+D8+E8+F8+G8+H8</f>
        <v>183180</v>
      </c>
    </row>
    <row r="9" spans="1:9" ht="12.75">
      <c r="A9" s="13" t="s">
        <v>9</v>
      </c>
      <c r="B9" s="3">
        <f aca="true" t="shared" si="0" ref="B9:I9">B6+B7+B8</f>
        <v>65880</v>
      </c>
      <c r="C9" s="3">
        <f t="shared" si="0"/>
        <v>133118</v>
      </c>
      <c r="D9" s="3">
        <f t="shared" si="0"/>
        <v>88652</v>
      </c>
      <c r="E9" s="3">
        <f t="shared" si="0"/>
        <v>35424</v>
      </c>
      <c r="F9" s="3">
        <f t="shared" si="0"/>
        <v>139756</v>
      </c>
      <c r="G9" s="3">
        <f t="shared" si="0"/>
        <v>0</v>
      </c>
      <c r="H9" s="3">
        <f t="shared" si="0"/>
        <v>0</v>
      </c>
      <c r="I9" s="3">
        <f t="shared" si="0"/>
        <v>462830</v>
      </c>
    </row>
    <row r="10" spans="1:9" ht="12.75">
      <c r="A10" s="12">
        <v>44287</v>
      </c>
      <c r="B10" s="14">
        <v>18756</v>
      </c>
      <c r="C10" s="4">
        <v>46454</v>
      </c>
      <c r="D10" s="4">
        <v>22706</v>
      </c>
      <c r="E10" s="4">
        <v>8986</v>
      </c>
      <c r="F10" s="4">
        <v>46766</v>
      </c>
      <c r="G10" s="4">
        <v>0</v>
      </c>
      <c r="H10" s="4">
        <v>12288</v>
      </c>
      <c r="I10" s="6">
        <f>B10+C10+D10+E10+F10+G10+H10</f>
        <v>155956</v>
      </c>
    </row>
    <row r="11" spans="1:9" ht="12.75">
      <c r="A11" s="12">
        <v>44317</v>
      </c>
      <c r="B11" s="14">
        <v>18702</v>
      </c>
      <c r="C11" s="4">
        <v>41642</v>
      </c>
      <c r="D11" s="4">
        <v>22614</v>
      </c>
      <c r="E11" s="4">
        <v>9150</v>
      </c>
      <c r="F11" s="4">
        <v>40778</v>
      </c>
      <c r="G11" s="4">
        <v>0</v>
      </c>
      <c r="H11" s="4">
        <v>24640</v>
      </c>
      <c r="I11" s="6">
        <f>B11+C11+D11+E11+F11+G11+H11</f>
        <v>157526</v>
      </c>
    </row>
    <row r="12" spans="1:9" ht="12.75">
      <c r="A12" s="12">
        <v>44348</v>
      </c>
      <c r="B12" s="14">
        <v>17872</v>
      </c>
      <c r="C12" s="4">
        <v>41872</v>
      </c>
      <c r="D12" s="4">
        <v>21888</v>
      </c>
      <c r="E12" s="28">
        <v>10734</v>
      </c>
      <c r="F12" s="4">
        <v>50804</v>
      </c>
      <c r="G12" s="4">
        <v>0</v>
      </c>
      <c r="H12" s="16">
        <v>26336</v>
      </c>
      <c r="I12" s="6">
        <f>B12+C12+D12+E12+F12+G12+H12</f>
        <v>169506</v>
      </c>
    </row>
    <row r="13" spans="1:9" ht="12.75">
      <c r="A13" s="13" t="s">
        <v>10</v>
      </c>
      <c r="B13" s="3">
        <f aca="true" t="shared" si="1" ref="B13:I13">B10+B11+B12</f>
        <v>55330</v>
      </c>
      <c r="C13" s="3">
        <f t="shared" si="1"/>
        <v>129968</v>
      </c>
      <c r="D13" s="3">
        <f t="shared" si="1"/>
        <v>67208</v>
      </c>
      <c r="E13" s="3">
        <f t="shared" si="1"/>
        <v>28870</v>
      </c>
      <c r="F13" s="3">
        <f t="shared" si="1"/>
        <v>138348</v>
      </c>
      <c r="G13" s="3">
        <f t="shared" si="1"/>
        <v>0</v>
      </c>
      <c r="H13" s="3">
        <f t="shared" si="1"/>
        <v>63264</v>
      </c>
      <c r="I13" s="3">
        <f t="shared" si="1"/>
        <v>482988</v>
      </c>
    </row>
    <row r="14" spans="1:9" ht="13.5" customHeight="1">
      <c r="A14" s="12">
        <v>44378</v>
      </c>
      <c r="B14" s="15">
        <f>17706-60</f>
        <v>17646</v>
      </c>
      <c r="C14" s="20">
        <f>36314-1054</f>
        <v>35260</v>
      </c>
      <c r="D14" s="15">
        <f>21272-30</f>
        <v>21242</v>
      </c>
      <c r="E14" s="25">
        <f>12816-2426</f>
        <v>10390</v>
      </c>
      <c r="F14" s="27">
        <v>39112</v>
      </c>
      <c r="G14" s="22">
        <f>9086-2406</f>
        <v>6680</v>
      </c>
      <c r="H14" s="18">
        <v>23876</v>
      </c>
      <c r="I14" s="6">
        <f aca="true" t="shared" si="2" ref="I14:I22">B14+C14+D14+E14+F14+G14+H14</f>
        <v>154206</v>
      </c>
    </row>
    <row r="15" spans="1:9" ht="12.75">
      <c r="A15" s="12">
        <v>44409</v>
      </c>
      <c r="B15" s="16">
        <f>19544+60</f>
        <v>19604</v>
      </c>
      <c r="C15" s="21">
        <f>46686+1054</f>
        <v>47740</v>
      </c>
      <c r="D15" s="14">
        <f>25742+30-454</f>
        <v>25318</v>
      </c>
      <c r="E15" s="21">
        <f>14244+2426-1918</f>
        <v>14752</v>
      </c>
      <c r="F15" s="14">
        <v>42472</v>
      </c>
      <c r="G15" s="21">
        <f>9872+2406-220</f>
        <v>12058</v>
      </c>
      <c r="H15" s="16">
        <f>22944+2294-4524</f>
        <v>20714</v>
      </c>
      <c r="I15" s="6">
        <f t="shared" si="2"/>
        <v>182658</v>
      </c>
    </row>
    <row r="16" spans="1:9" ht="12.75">
      <c r="A16" s="12">
        <v>44440</v>
      </c>
      <c r="B16" s="14">
        <v>19542</v>
      </c>
      <c r="C16" s="20">
        <f>46684-7844</f>
        <v>38840</v>
      </c>
      <c r="D16" s="15">
        <f>25740+454-484</f>
        <v>25710</v>
      </c>
      <c r="E16" s="25">
        <f>14242+1918-3158</f>
        <v>13002</v>
      </c>
      <c r="F16" s="14">
        <f>42472-40</f>
        <v>42432</v>
      </c>
      <c r="G16" s="22">
        <f>9874+220-210</f>
        <v>9884</v>
      </c>
      <c r="H16" s="16">
        <f>22942-2294+4524-4458</f>
        <v>20714</v>
      </c>
      <c r="I16" s="6">
        <f t="shared" si="2"/>
        <v>170124</v>
      </c>
    </row>
    <row r="17" spans="1:9" ht="12.75">
      <c r="A17" s="13" t="s">
        <v>11</v>
      </c>
      <c r="B17" s="3">
        <f aca="true" t="shared" si="3" ref="B17:H17">B14+B15+B16</f>
        <v>56792</v>
      </c>
      <c r="C17" s="3">
        <f t="shared" si="3"/>
        <v>121840</v>
      </c>
      <c r="D17" s="3">
        <f t="shared" si="3"/>
        <v>72270</v>
      </c>
      <c r="E17" s="3">
        <f t="shared" si="3"/>
        <v>38144</v>
      </c>
      <c r="F17" s="3">
        <f t="shared" si="3"/>
        <v>124016</v>
      </c>
      <c r="G17" s="3">
        <f t="shared" si="3"/>
        <v>28622</v>
      </c>
      <c r="H17" s="3">
        <f t="shared" si="3"/>
        <v>65304</v>
      </c>
      <c r="I17" s="3">
        <f t="shared" si="2"/>
        <v>506988</v>
      </c>
    </row>
    <row r="18" spans="1:9" ht="12.75">
      <c r="A18" s="12">
        <v>44470</v>
      </c>
      <c r="B18" s="17">
        <f>19174+5826-3044</f>
        <v>21956</v>
      </c>
      <c r="C18" s="22">
        <f>45804+738-3676</f>
        <v>42866</v>
      </c>
      <c r="D18" s="24">
        <f>25256+406</f>
        <v>25662</v>
      </c>
      <c r="E18" s="26">
        <f>13976+224</f>
        <v>14200</v>
      </c>
      <c r="F18" s="24">
        <f>41672+672</f>
        <v>42344</v>
      </c>
      <c r="G18" s="22">
        <f>9688+156-3948</f>
        <v>5896</v>
      </c>
      <c r="H18" s="16">
        <f>22510+390-290</f>
        <v>22610</v>
      </c>
      <c r="I18" s="6">
        <f t="shared" si="2"/>
        <v>175534</v>
      </c>
    </row>
    <row r="19" spans="1:9" ht="12.75">
      <c r="A19" s="11" t="s">
        <v>12</v>
      </c>
      <c r="B19" s="18">
        <f>10854+8908-2586+10368+420-144</f>
        <v>27820</v>
      </c>
      <c r="C19" s="22">
        <f>25926+19662+914-620</f>
        <v>45882</v>
      </c>
      <c r="D19" s="18">
        <f>14296+10848+504+3412</f>
        <v>29060</v>
      </c>
      <c r="E19" s="22">
        <f>7910+6002-3350+1568</f>
        <v>12130</v>
      </c>
      <c r="F19" s="18">
        <f>23588+17890+832+5978</f>
        <v>48288</v>
      </c>
      <c r="G19" s="22">
        <f>5484+4160+194-3306</f>
        <v>6532</v>
      </c>
      <c r="H19" s="16">
        <f>12742+10426+486-2486</f>
        <v>21168</v>
      </c>
      <c r="I19" s="6">
        <f t="shared" si="2"/>
        <v>190880</v>
      </c>
    </row>
    <row r="20" spans="1:9" ht="12.75">
      <c r="A20" s="12">
        <v>44531</v>
      </c>
      <c r="B20" s="19">
        <f>6150+1954+7012+126</f>
        <v>15242</v>
      </c>
      <c r="C20" s="23">
        <f>14692+4318+15240+292</f>
        <v>34542</v>
      </c>
      <c r="D20" s="19">
        <f>8102+2384+8484+2050+164</f>
        <v>21184</v>
      </c>
      <c r="E20" s="23">
        <f>4482+1318+3870-1078+934</f>
        <v>9526</v>
      </c>
      <c r="F20" s="19">
        <f>13366+3926+13988+3572+270</f>
        <v>35122</v>
      </c>
      <c r="G20" s="23">
        <f>3108+914+3252+70</f>
        <v>7344</v>
      </c>
      <c r="H20" s="16">
        <f>7220+2290+8154+156</f>
        <v>17820</v>
      </c>
      <c r="I20" s="6">
        <f t="shared" si="2"/>
        <v>140780</v>
      </c>
    </row>
    <row r="21" spans="1:9" ht="12.75">
      <c r="A21" s="13" t="s">
        <v>13</v>
      </c>
      <c r="B21" s="3">
        <f aca="true" t="shared" si="4" ref="B21:H21">SUM(B18:B20)</f>
        <v>65018</v>
      </c>
      <c r="C21" s="3">
        <f t="shared" si="4"/>
        <v>123290</v>
      </c>
      <c r="D21" s="3">
        <f t="shared" si="4"/>
        <v>75906</v>
      </c>
      <c r="E21" s="3">
        <f t="shared" si="4"/>
        <v>35856</v>
      </c>
      <c r="F21" s="3">
        <f t="shared" si="4"/>
        <v>125754</v>
      </c>
      <c r="G21" s="3">
        <f t="shared" si="4"/>
        <v>19772</v>
      </c>
      <c r="H21" s="3">
        <f t="shared" si="4"/>
        <v>61598</v>
      </c>
      <c r="I21" s="3">
        <f t="shared" si="2"/>
        <v>507194</v>
      </c>
    </row>
    <row r="22" spans="1:9" ht="12.75">
      <c r="A22" s="13" t="s">
        <v>14</v>
      </c>
      <c r="B22" s="3">
        <f aca="true" t="shared" si="5" ref="B22:H22">B9+B13+B17+B21</f>
        <v>243020</v>
      </c>
      <c r="C22" s="3">
        <f t="shared" si="5"/>
        <v>508216</v>
      </c>
      <c r="D22" s="3">
        <f t="shared" si="5"/>
        <v>304036</v>
      </c>
      <c r="E22" s="3">
        <f t="shared" si="5"/>
        <v>138294</v>
      </c>
      <c r="F22" s="3">
        <f t="shared" si="5"/>
        <v>527874</v>
      </c>
      <c r="G22" s="3">
        <f t="shared" si="5"/>
        <v>48394</v>
      </c>
      <c r="H22" s="3">
        <f t="shared" si="5"/>
        <v>190166</v>
      </c>
      <c r="I22" s="3">
        <f t="shared" si="2"/>
        <v>1960000</v>
      </c>
    </row>
    <row r="23" ht="12.75">
      <c r="H23" s="2"/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Cata</cp:lastModifiedBy>
  <cp:lastPrinted>2021-05-19T07:18:57Z</cp:lastPrinted>
  <dcterms:created xsi:type="dcterms:W3CDTF">1996-10-14T23:33:28Z</dcterms:created>
  <dcterms:modified xsi:type="dcterms:W3CDTF">2022-02-28T16:00:20Z</dcterms:modified>
  <cp:category/>
  <cp:version/>
  <cp:contentType/>
  <cp:contentStatus/>
</cp:coreProperties>
</file>